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ins1\brukere\ELRE\Documents\Budsjett 23\"/>
    </mc:Choice>
  </mc:AlternateContent>
  <bookViews>
    <workbookView xWindow="0" yWindow="0" windowWidth="28800" windowHeight="123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6" i="1" l="1"/>
  <c r="F7" i="1"/>
  <c r="F145" i="1"/>
  <c r="F124" i="1"/>
  <c r="F98" i="1"/>
  <c r="F48" i="1"/>
  <c r="F5" i="1" l="1"/>
  <c r="F10" i="1" l="1"/>
  <c r="F9" i="1"/>
  <c r="F8" i="1"/>
  <c r="F12" i="1" l="1"/>
  <c r="F11" i="1"/>
</calcChain>
</file>

<file path=xl/sharedStrings.xml><?xml version="1.0" encoding="utf-8"?>
<sst xmlns="http://schemas.openxmlformats.org/spreadsheetml/2006/main" count="289" uniqueCount="138">
  <si>
    <t>Dep.</t>
  </si>
  <si>
    <t xml:space="preserve">Kap. </t>
  </si>
  <si>
    <t>Post</t>
  </si>
  <si>
    <t>Beskrivelse</t>
  </si>
  <si>
    <t>Merknad</t>
  </si>
  <si>
    <t>KDD</t>
  </si>
  <si>
    <t>KD</t>
  </si>
  <si>
    <t>KLD</t>
  </si>
  <si>
    <t>JD</t>
  </si>
  <si>
    <t>Inndekning</t>
  </si>
  <si>
    <t>SD</t>
  </si>
  <si>
    <t>NFD</t>
  </si>
  <si>
    <t>BFD</t>
  </si>
  <si>
    <t>Økt bostøtte ifm. høye strømpriser</t>
  </si>
  <si>
    <t>HOD</t>
  </si>
  <si>
    <t>Bredbånd</t>
  </si>
  <si>
    <t>Kirkebygg</t>
  </si>
  <si>
    <t xml:space="preserve">Øke flypassasjeravgiften for reiser utenfor EØS </t>
  </si>
  <si>
    <t>Grønn skipsfart</t>
  </si>
  <si>
    <t>KUD</t>
  </si>
  <si>
    <t>Kultur som næring</t>
  </si>
  <si>
    <t>Prognoseendring innkjøp koronavaksiner</t>
  </si>
  <si>
    <t>FIN</t>
  </si>
  <si>
    <t>Tilskudd til energitiltak i studentboliger</t>
  </si>
  <si>
    <t>70*</t>
  </si>
  <si>
    <t>Lånefullmakt</t>
  </si>
  <si>
    <t>AID</t>
  </si>
  <si>
    <t>Opprettelse av et nytt punktutslippsprogram Enova</t>
  </si>
  <si>
    <t xml:space="preserve">Miljøkartlegging i havet - Mareano </t>
  </si>
  <si>
    <t>Matsentraler</t>
  </si>
  <si>
    <t>Trinnskatt, reduserte innslagspunkt</t>
  </si>
  <si>
    <t>Bunnfradrag inntektsskatt (personfradrag, minstefradrag, pensjonsskattefradrag)</t>
  </si>
  <si>
    <t>Skatte- og avgiftsendringer</t>
  </si>
  <si>
    <t>SUM</t>
  </si>
  <si>
    <t>Sum skatte- og avgiftsøkninger</t>
  </si>
  <si>
    <t>Sum skatte- og avgiftslettelser</t>
  </si>
  <si>
    <t>Netto skatt og avgift</t>
  </si>
  <si>
    <t>Økte utgifter</t>
  </si>
  <si>
    <t xml:space="preserve">Reduserte utgifter </t>
  </si>
  <si>
    <t>Omprioriteringer</t>
  </si>
  <si>
    <t>Balanse</t>
  </si>
  <si>
    <t>Påløpt</t>
  </si>
  <si>
    <t>Bokført</t>
  </si>
  <si>
    <t>Inndekninger</t>
  </si>
  <si>
    <t>Øke verdsettelsen av sekundærbolig til 100 %</t>
  </si>
  <si>
    <t xml:space="preserve">Red. bevilgning til tilskudd til nærskipsfart </t>
  </si>
  <si>
    <t>OED</t>
  </si>
  <si>
    <t>Anslagsendringer bygg, helseforetakene</t>
  </si>
  <si>
    <t>EU-opplysning (Europabevegelsen og Nei til EU)</t>
  </si>
  <si>
    <t>UD</t>
  </si>
  <si>
    <t>Drift og videreutvikling av Eierskapsregisteret</t>
  </si>
  <si>
    <t>Øvrige prioriteringer</t>
  </si>
  <si>
    <t>Sametinget</t>
  </si>
  <si>
    <t>Sør-Troms museum, drift Anna Rogde</t>
  </si>
  <si>
    <t>Jøssingfjord Vitenmuseum, investeringstilskudd</t>
  </si>
  <si>
    <t>Bodø bymuseum, universell utforming av vernet bygg</t>
  </si>
  <si>
    <t>Organisasjoner innenfor kriminalomsorgen</t>
  </si>
  <si>
    <t>Trygdeavgift, økt nedre grense (frikort)</t>
  </si>
  <si>
    <t>Styrking av barnepalliative team</t>
  </si>
  <si>
    <t>Planleggingsmidler Arna-Stanghelle</t>
  </si>
  <si>
    <t>Investeringstilskudd - heldøgns omsorg</t>
  </si>
  <si>
    <t>ODA-inntekt – økt stønad for alle beboere på asylmottak</t>
  </si>
  <si>
    <t xml:space="preserve">ODA-godkjente flyktningutgifter i Norge </t>
  </si>
  <si>
    <t>LMD</t>
  </si>
  <si>
    <t>Fylke</t>
  </si>
  <si>
    <t>Kommune</t>
  </si>
  <si>
    <t xml:space="preserve">NVE/Flom- og skredforebygging </t>
  </si>
  <si>
    <t>Sluttføring av sikringstiltakene i Gjerdrum</t>
  </si>
  <si>
    <t>NVE/Flom- og skredforebygging</t>
  </si>
  <si>
    <t>Velferd og omfordeling</t>
  </si>
  <si>
    <t>Engangsutbetaling uføre på minstesats 3000 kroner</t>
  </si>
  <si>
    <t>Saminor 3</t>
  </si>
  <si>
    <t>Klimatiltak Enova</t>
  </si>
  <si>
    <t>Klimasats</t>
  </si>
  <si>
    <t>Energitiltak kommunale bygg</t>
  </si>
  <si>
    <t>Miljø og industri</t>
  </si>
  <si>
    <t>Mosserødhjemmet og Jødisk bo- og seniorsenter</t>
  </si>
  <si>
    <t>Stortinget</t>
  </si>
  <si>
    <t>Partigruppene i Stortinget</t>
  </si>
  <si>
    <t>Politiske partier</t>
  </si>
  <si>
    <t>Økt støtte til frivillig skogvern</t>
  </si>
  <si>
    <t>Øke studiestøtte med 7 % for skoleåret 2023-2024</t>
  </si>
  <si>
    <t>Tannhelse - 50 % rabatt for 23-26 år</t>
  </si>
  <si>
    <t>Styrket innkjøpsordning sakprosa</t>
  </si>
  <si>
    <t>250 ekstra VTA-plasser</t>
  </si>
  <si>
    <t>Helt med</t>
  </si>
  <si>
    <t>KODE</t>
  </si>
  <si>
    <t>Teater Vestland</t>
  </si>
  <si>
    <t>Samovarteateret</t>
  </si>
  <si>
    <t>Avvikling av grunnavgiften</t>
  </si>
  <si>
    <t>Doktortjønna</t>
  </si>
  <si>
    <t>Runde miljøsenter</t>
  </si>
  <si>
    <t>Øke inntektsgrense/formuesgrense for fri rettshjelp</t>
  </si>
  <si>
    <t>740,25*</t>
  </si>
  <si>
    <t>Kunnskapsbanken</t>
  </si>
  <si>
    <t xml:space="preserve">Menneskerettigheter </t>
  </si>
  <si>
    <t>UNDP</t>
  </si>
  <si>
    <t>UNICEF</t>
  </si>
  <si>
    <t>Sivilsamfunn</t>
  </si>
  <si>
    <t>Regionbevilgninger - Afrika</t>
  </si>
  <si>
    <t xml:space="preserve">Budsjettforlik mellom Ap/Sp og SV - Tall </t>
  </si>
  <si>
    <t>Ikke avvikle lang opptjeningsperiode for dagpenger</t>
  </si>
  <si>
    <t>Bestemmelsen som sier at utflyttingsskatt til Norge for fysiske personer opphører etter 5 år som bosatt i utlandet, oppheves. Reglene utvides til å gjelde for overføring av aksjer til nære familiemedlemmer bosatt i utlandet. Endringene skal ha virkning for utflyttinger og overføringer fra og med 29. november 2022.</t>
  </si>
  <si>
    <t>Operalåven i Hallingdal</t>
  </si>
  <si>
    <t>Miljø og klima. Klimatilpasning.</t>
  </si>
  <si>
    <t>Regionbevilgninger Europa/Sentral-Asia</t>
  </si>
  <si>
    <t>20 øremerkes skatt for utvikling</t>
  </si>
  <si>
    <t>5 % økt CO2-avgift på sokkelen</t>
  </si>
  <si>
    <t>180*</t>
  </si>
  <si>
    <t>72/75</t>
  </si>
  <si>
    <t xml:space="preserve">Øke CO2-komponent varebil med 12 % </t>
  </si>
  <si>
    <t>Øke stønaden for alle beboere på asylmottak med 50 pst.</t>
  </si>
  <si>
    <t>Nasjonalt kompetansemiljø om utviklingshemming</t>
  </si>
  <si>
    <t>SFO 2. klasse - gratis halvdagsplass (12 timer)</t>
  </si>
  <si>
    <t>Restaurering av natur</t>
  </si>
  <si>
    <t>Fri, Rosa kompetanse justis</t>
  </si>
  <si>
    <t>Ibsen 2028 (Henrik Ibsen-museum i Skien 11,5 mill., Sølvåren Ibsen formidlingssenter 11,5 mill., drift museumsbygg Brekkeparken 2 mill. kr.)</t>
  </si>
  <si>
    <t>Redusere skattefradragssatsen i BSU fra 20 til 10 prosent</t>
  </si>
  <si>
    <t>Øke verdsettelsen av dyre primærboliger til 70%</t>
  </si>
  <si>
    <t>Øke omsetningskrav for ikke-veigående til 10 % i 2023</t>
  </si>
  <si>
    <t>Det Vestnorske teatret</t>
  </si>
  <si>
    <t>Søknadsbasert organisasjonsstøtte for nedrustning, ikke-spredning og kjernefysisk sikkerhet: 2,5 mill. kroner til Nei til atomvåpen, 3 mill. kroner til Norske leger mot atomvåpen (inkludert ICAN Norge), 1,8 mill. kroner til Norges Fredsråd, og 2,7 mill. kroner til Norsk Folkehjelp</t>
  </si>
  <si>
    <t>Havneutdyping Mehamn og Borg</t>
  </si>
  <si>
    <t>CO2-avgift - Innføre ny sats for kvotepliktig bruk av mineralolje</t>
  </si>
  <si>
    <t>Redusert innslagspunkt for CO2-komponenten i engangsavgiften fra 87 til 82 gram</t>
  </si>
  <si>
    <t>Nye Veier - driftskreditt</t>
  </si>
  <si>
    <t>Videreføre støtte til European Space Agency</t>
  </si>
  <si>
    <t>Øke rettshjelpssatsen for tolker</t>
  </si>
  <si>
    <t>Omprioritering fra tilskuddsordning til barnepalliative team sykehus</t>
  </si>
  <si>
    <t>Ubrukte midler, tilskudd byområder</t>
  </si>
  <si>
    <t xml:space="preserve">Varig økning av minste pensjonsnivå til enslige med 4000 kroner </t>
  </si>
  <si>
    <t>360*</t>
  </si>
  <si>
    <t>Prisjustere barnetrygd (0-18år) fra 1. mars 2023</t>
  </si>
  <si>
    <t>Øke utvidet barnetrygd til enslige forsørgere med 5000 kroner i året fra 1. mars 2023</t>
  </si>
  <si>
    <t>Sist oppdatert: 29.11.2022 kl1730</t>
  </si>
  <si>
    <t>Øke barnetillegget på arbeidsavklaringspenger til 35 kroner dagen fra 1. februar 2023</t>
  </si>
  <si>
    <t>Øke barnetillegget på dagpenger til 35 kroner dagen 1. februar 2023</t>
  </si>
  <si>
    <t>Øke barnetillegget på kvalifikasjonsprogrammet til 35 kroner dagen 1. februar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</si>
</sst>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Alignment="1"/>
    <xf numFmtId="0" fontId="2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Fill="1"/>
    <xf numFmtId="0" fontId="0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4" fillId="3" borderId="0" xfId="1" applyFont="1" applyFill="1"/>
    <xf numFmtId="0" fontId="7" fillId="0" borderId="0" xfId="0" applyFont="1"/>
    <xf numFmtId="0" fontId="8" fillId="0" borderId="0" xfId="0" applyFont="1" applyAlignment="1"/>
    <xf numFmtId="0" fontId="8" fillId="0" borderId="0" xfId="0" applyFont="1"/>
    <xf numFmtId="0" fontId="9" fillId="0" borderId="0" xfId="0" applyFont="1" applyFill="1"/>
    <xf numFmtId="0" fontId="10" fillId="0" borderId="0" xfId="0" applyFont="1" applyFill="1"/>
    <xf numFmtId="0" fontId="4" fillId="0" borderId="0" xfId="0" applyFont="1" applyFill="1"/>
    <xf numFmtId="0" fontId="8" fillId="0" borderId="0" xfId="0" applyFont="1" applyFill="1"/>
    <xf numFmtId="0" fontId="0" fillId="0" borderId="0" xfId="0" applyAlignment="1"/>
    <xf numFmtId="0" fontId="0" fillId="0" borderId="0" xfId="0" applyAlignment="1"/>
    <xf numFmtId="0" fontId="5" fillId="0" borderId="0" xfId="0" applyFont="1" applyFill="1"/>
    <xf numFmtId="0" fontId="0" fillId="0" borderId="1" xfId="0" applyFont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5" fillId="0" borderId="1" xfId="0" applyFont="1" applyBorder="1" applyAlignment="1">
      <alignment vertical="center" wrapText="1"/>
    </xf>
    <xf numFmtId="0" fontId="4" fillId="3" borderId="0" xfId="1" applyFont="1" applyFill="1" applyAlignment="1">
      <alignment wrapText="1"/>
    </xf>
    <xf numFmtId="0" fontId="0" fillId="0" borderId="1" xfId="0" applyBorder="1" applyAlignment="1"/>
    <xf numFmtId="0" fontId="2" fillId="0" borderId="1" xfId="0" applyFont="1" applyBorder="1"/>
    <xf numFmtId="0" fontId="8" fillId="0" borderId="1" xfId="0" applyFont="1" applyBorder="1" applyAlignment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Alignment="1"/>
    <xf numFmtId="0" fontId="8" fillId="0" borderId="0" xfId="0" applyFont="1" applyFill="1"/>
    <xf numFmtId="0" fontId="0" fillId="0" borderId="1" xfId="0" applyFont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0" fillId="0" borderId="1" xfId="0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0" xfId="0" applyFont="1" applyFill="1"/>
    <xf numFmtId="0" fontId="0" fillId="0" borderId="1" xfId="0" applyFill="1" applyBorder="1" applyAlignment="1">
      <alignment wrapText="1"/>
    </xf>
    <xf numFmtId="0" fontId="0" fillId="0" borderId="0" xfId="0"/>
    <xf numFmtId="0" fontId="8" fillId="0" borderId="0" xfId="0" applyFont="1" applyFill="1"/>
    <xf numFmtId="0" fontId="0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8" fillId="0" borderId="0" xfId="0" applyFont="1" applyFill="1"/>
    <xf numFmtId="0" fontId="0" fillId="0" borderId="0" xfId="0" applyAlignment="1"/>
    <xf numFmtId="0" fontId="0" fillId="0" borderId="0" xfId="0"/>
    <xf numFmtId="0" fontId="0" fillId="0" borderId="1" xfId="0" applyBorder="1" applyAlignment="1">
      <alignment wrapText="1"/>
    </xf>
    <xf numFmtId="0" fontId="2" fillId="3" borderId="0" xfId="0" applyFont="1" applyFill="1" applyAlignment="1"/>
    <xf numFmtId="0" fontId="0" fillId="0" borderId="1" xfId="0" applyBorder="1" applyAlignment="1"/>
    <xf numFmtId="0" fontId="0" fillId="0" borderId="1" xfId="0" applyFont="1" applyBorder="1" applyAlignment="1"/>
    <xf numFmtId="0" fontId="2" fillId="0" borderId="1" xfId="0" applyFont="1" applyBorder="1" applyAlignment="1"/>
    <xf numFmtId="0" fontId="4" fillId="3" borderId="0" xfId="1" applyFont="1" applyFill="1"/>
    <xf numFmtId="0" fontId="3" fillId="0" borderId="0" xfId="0" applyFont="1" applyAlignment="1"/>
    <xf numFmtId="0" fontId="0" fillId="0" borderId="0" xfId="0" applyAlignment="1"/>
    <xf numFmtId="0" fontId="5" fillId="3" borderId="0" xfId="1" applyFont="1" applyFill="1"/>
  </cellXfs>
  <cellStyles count="2">
    <cellStyle name="G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147</xdr:row>
      <xdr:rowOff>57150</xdr:rowOff>
    </xdr:from>
    <xdr:ext cx="184731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915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7"/>
  <sheetViews>
    <sheetView tabSelected="1" zoomScaleNormal="100" workbookViewId="0">
      <selection activeCell="F64" sqref="F64"/>
    </sheetView>
  </sheetViews>
  <sheetFormatPr baseColWidth="10" defaultRowHeight="15" x14ac:dyDescent="0.25"/>
  <cols>
    <col min="1" max="1" width="11.42578125" customWidth="1"/>
    <col min="4" max="4" width="78.28515625" style="39" customWidth="1"/>
    <col min="5" max="5" width="11" style="14" customWidth="1"/>
    <col min="6" max="6" width="10.85546875" customWidth="1"/>
    <col min="7" max="7" width="47.7109375" customWidth="1"/>
    <col min="8" max="8" width="11.42578125" customWidth="1"/>
  </cols>
  <sheetData>
    <row r="1" spans="1:8" ht="26.25" x14ac:dyDescent="0.4">
      <c r="A1" s="89" t="s">
        <v>100</v>
      </c>
      <c r="B1" s="90"/>
      <c r="C1" s="90"/>
      <c r="D1" s="90"/>
      <c r="E1" s="90"/>
      <c r="F1" s="90"/>
      <c r="G1" s="90"/>
    </row>
    <row r="2" spans="1:8" x14ac:dyDescent="0.25">
      <c r="A2" s="90" t="s">
        <v>134</v>
      </c>
      <c r="B2" s="90"/>
      <c r="C2" s="90"/>
    </row>
    <row r="4" spans="1:8" s="14" customFormat="1" x14ac:dyDescent="0.25">
      <c r="A4" s="18" t="s">
        <v>3</v>
      </c>
      <c r="D4" s="39"/>
      <c r="E4" s="13"/>
      <c r="F4" s="13" t="s">
        <v>42</v>
      </c>
    </row>
    <row r="5" spans="1:8" s="14" customFormat="1" x14ac:dyDescent="0.25">
      <c r="A5" s="85" t="s">
        <v>43</v>
      </c>
      <c r="B5" s="85"/>
      <c r="C5" s="85"/>
      <c r="D5" s="41"/>
      <c r="E5" s="29"/>
      <c r="F5" s="29">
        <f>-F145+F19</f>
        <v>1638.1</v>
      </c>
    </row>
    <row r="6" spans="1:8" s="14" customFormat="1" x14ac:dyDescent="0.25">
      <c r="A6" s="85" t="s">
        <v>34</v>
      </c>
      <c r="B6" s="85"/>
      <c r="C6" s="85"/>
      <c r="D6" s="41"/>
      <c r="E6" s="29"/>
      <c r="F6" s="29">
        <f>SUM(F105+F106+F107+F108+F109+F110+F111+F112+F113+F114+F115+F118+F121+F122)</f>
        <v>2133</v>
      </c>
    </row>
    <row r="7" spans="1:8" s="14" customFormat="1" x14ac:dyDescent="0.25">
      <c r="A7" s="85" t="s">
        <v>35</v>
      </c>
      <c r="B7" s="85"/>
      <c r="C7" s="85"/>
      <c r="D7" s="41"/>
      <c r="E7" s="29"/>
      <c r="F7" s="29">
        <f>SUM(F102+F103+F104+F116+F120+F119)</f>
        <v>-1350</v>
      </c>
    </row>
    <row r="8" spans="1:8" s="14" customFormat="1" x14ac:dyDescent="0.25">
      <c r="A8" s="85" t="s">
        <v>36</v>
      </c>
      <c r="B8" s="85"/>
      <c r="C8" s="85"/>
      <c r="D8" s="41"/>
      <c r="E8" s="29"/>
      <c r="F8" s="29">
        <f>SUM(F124)</f>
        <v>783</v>
      </c>
    </row>
    <row r="9" spans="1:8" s="5" customFormat="1" x14ac:dyDescent="0.25">
      <c r="A9" s="86" t="s">
        <v>37</v>
      </c>
      <c r="B9" s="86"/>
      <c r="C9" s="86"/>
      <c r="D9" s="41"/>
      <c r="E9" s="48"/>
      <c r="F9" s="29">
        <f>SUM(F48+F63+F98)</f>
        <v>6600.3</v>
      </c>
    </row>
    <row r="10" spans="1:8" x14ac:dyDescent="0.25">
      <c r="A10" s="86" t="s">
        <v>38</v>
      </c>
      <c r="B10" s="86"/>
      <c r="C10" s="86"/>
      <c r="D10" s="41"/>
      <c r="E10" s="48"/>
      <c r="F10" s="28">
        <f>SUM(F145)-F19</f>
        <v>-1638.1</v>
      </c>
    </row>
    <row r="11" spans="1:8" s="14" customFormat="1" x14ac:dyDescent="0.25">
      <c r="A11" s="87" t="s">
        <v>39</v>
      </c>
      <c r="B11" s="85"/>
      <c r="C11" s="85"/>
      <c r="D11" s="41"/>
      <c r="E11" s="48"/>
      <c r="F11" s="49">
        <f>SUM(F9-F7)</f>
        <v>7950.3</v>
      </c>
    </row>
    <row r="12" spans="1:8" s="5" customFormat="1" x14ac:dyDescent="0.25">
      <c r="A12" s="50" t="s">
        <v>40</v>
      </c>
      <c r="B12" s="48"/>
      <c r="C12" s="48"/>
      <c r="D12" s="41"/>
      <c r="E12" s="48"/>
      <c r="F12" s="28">
        <f>SUM(F8-F9-F10)</f>
        <v>-4179.2000000000007</v>
      </c>
      <c r="H12" s="20"/>
    </row>
    <row r="13" spans="1:8" x14ac:dyDescent="0.25">
      <c r="A13" s="1"/>
      <c r="F13" s="1"/>
    </row>
    <row r="14" spans="1:8" x14ac:dyDescent="0.25">
      <c r="A14" s="1"/>
      <c r="F14" s="1"/>
    </row>
    <row r="15" spans="1:8" x14ac:dyDescent="0.25">
      <c r="A15" s="88" t="s">
        <v>69</v>
      </c>
      <c r="B15" s="91"/>
      <c r="C15" s="91"/>
      <c r="D15" s="91"/>
      <c r="E15" s="91"/>
      <c r="F15" s="91"/>
      <c r="G15" s="91"/>
    </row>
    <row r="16" spans="1:8" x14ac:dyDescent="0.25">
      <c r="A16" s="1" t="s">
        <v>0</v>
      </c>
      <c r="B16" s="1" t="s">
        <v>1</v>
      </c>
      <c r="C16" s="1" t="s">
        <v>2</v>
      </c>
      <c r="D16" s="40" t="s">
        <v>3</v>
      </c>
      <c r="E16" s="13"/>
      <c r="F16" s="13" t="s">
        <v>42</v>
      </c>
      <c r="G16" s="1" t="s">
        <v>4</v>
      </c>
    </row>
    <row r="17" spans="1:7" x14ac:dyDescent="0.25">
      <c r="A17" s="28" t="s">
        <v>5</v>
      </c>
      <c r="B17" s="29">
        <v>581</v>
      </c>
      <c r="C17" s="29">
        <v>70</v>
      </c>
      <c r="D17" s="41" t="s">
        <v>13</v>
      </c>
      <c r="E17" s="29"/>
      <c r="F17" s="28">
        <v>824</v>
      </c>
    </row>
    <row r="18" spans="1:7" x14ac:dyDescent="0.25">
      <c r="A18" s="30" t="s">
        <v>8</v>
      </c>
      <c r="B18" s="31">
        <v>490</v>
      </c>
      <c r="C18" s="31">
        <v>70</v>
      </c>
      <c r="D18" s="79" t="s">
        <v>111</v>
      </c>
      <c r="E18" s="31"/>
      <c r="F18" s="30">
        <v>54</v>
      </c>
      <c r="G18" s="24"/>
    </row>
    <row r="19" spans="1:7" s="14" customFormat="1" x14ac:dyDescent="0.25">
      <c r="A19" s="30" t="s">
        <v>8</v>
      </c>
      <c r="B19" s="31">
        <v>3490</v>
      </c>
      <c r="C19" s="31">
        <v>4</v>
      </c>
      <c r="D19" s="42" t="s">
        <v>61</v>
      </c>
      <c r="E19" s="31"/>
      <c r="F19" s="30">
        <v>26.5</v>
      </c>
      <c r="G19" s="24"/>
    </row>
    <row r="20" spans="1:7" s="53" customFormat="1" x14ac:dyDescent="0.25">
      <c r="A20" s="58" t="s">
        <v>8</v>
      </c>
      <c r="B20">
        <v>414</v>
      </c>
      <c r="C20" s="58">
        <v>1</v>
      </c>
      <c r="D20" s="83" t="s">
        <v>127</v>
      </c>
      <c r="E20" s="58"/>
      <c r="F20" s="60">
        <v>6.3</v>
      </c>
      <c r="G20" s="56"/>
    </row>
    <row r="21" spans="1:7" s="53" customFormat="1" x14ac:dyDescent="0.25">
      <c r="A21" s="58" t="s">
        <v>8</v>
      </c>
      <c r="B21" s="58">
        <v>466</v>
      </c>
      <c r="C21" s="58">
        <v>1</v>
      </c>
      <c r="D21" s="83" t="s">
        <v>127</v>
      </c>
      <c r="E21" s="58"/>
      <c r="F21" s="60">
        <v>13.65</v>
      </c>
      <c r="G21" s="56"/>
    </row>
    <row r="22" spans="1:7" s="53" customFormat="1" x14ac:dyDescent="0.25">
      <c r="A22" s="58" t="s">
        <v>8</v>
      </c>
      <c r="B22" s="58">
        <v>470</v>
      </c>
      <c r="C22" s="58">
        <v>1</v>
      </c>
      <c r="D22" s="83" t="s">
        <v>127</v>
      </c>
      <c r="E22" s="58"/>
      <c r="F22" s="60">
        <v>1.05</v>
      </c>
      <c r="G22" s="56"/>
    </row>
    <row r="23" spans="1:7" s="14" customFormat="1" x14ac:dyDescent="0.25">
      <c r="A23" s="59" t="s">
        <v>8</v>
      </c>
      <c r="B23" s="60">
        <v>470</v>
      </c>
      <c r="C23" s="60">
        <v>1</v>
      </c>
      <c r="D23" s="63" t="s">
        <v>92</v>
      </c>
      <c r="E23" s="60"/>
      <c r="F23" s="60">
        <v>50</v>
      </c>
      <c r="G23" s="24"/>
    </row>
    <row r="24" spans="1:7" s="7" customFormat="1" x14ac:dyDescent="0.25">
      <c r="A24" s="30" t="s">
        <v>63</v>
      </c>
      <c r="B24" s="31">
        <v>1138</v>
      </c>
      <c r="C24" s="31">
        <v>70</v>
      </c>
      <c r="D24" s="42" t="s">
        <v>29</v>
      </c>
      <c r="E24" s="31"/>
      <c r="F24" s="30">
        <v>7</v>
      </c>
      <c r="G24" s="24"/>
    </row>
    <row r="25" spans="1:7" s="14" customFormat="1" x14ac:dyDescent="0.25">
      <c r="A25" s="30" t="s">
        <v>12</v>
      </c>
      <c r="B25" s="31">
        <v>845</v>
      </c>
      <c r="C25" s="31">
        <v>70</v>
      </c>
      <c r="D25" s="42" t="s">
        <v>133</v>
      </c>
      <c r="E25" s="31"/>
      <c r="F25" s="30">
        <v>490</v>
      </c>
      <c r="G25" s="24"/>
    </row>
    <row r="26" spans="1:7" s="14" customFormat="1" x14ac:dyDescent="0.25">
      <c r="A26" s="59" t="s">
        <v>12</v>
      </c>
      <c r="B26" s="78">
        <v>845</v>
      </c>
      <c r="C26" s="78">
        <v>70</v>
      </c>
      <c r="D26" s="63" t="s">
        <v>132</v>
      </c>
      <c r="E26" s="60"/>
      <c r="F26" s="59">
        <v>440</v>
      </c>
      <c r="G26" s="56"/>
    </row>
    <row r="27" spans="1:7" s="14" customFormat="1" x14ac:dyDescent="0.25">
      <c r="A27" s="30" t="s">
        <v>26</v>
      </c>
      <c r="B27" s="31">
        <v>2651</v>
      </c>
      <c r="C27" s="31">
        <v>70</v>
      </c>
      <c r="D27" s="42" t="s">
        <v>135</v>
      </c>
      <c r="E27" s="31"/>
      <c r="F27" s="59">
        <v>143</v>
      </c>
      <c r="G27" s="24"/>
    </row>
    <row r="28" spans="1:7" s="53" customFormat="1" x14ac:dyDescent="0.25">
      <c r="A28" s="59" t="s">
        <v>26</v>
      </c>
      <c r="B28" s="60">
        <v>2541</v>
      </c>
      <c r="C28" s="60">
        <v>70</v>
      </c>
      <c r="D28" s="63" t="s">
        <v>136</v>
      </c>
      <c r="E28" s="60"/>
      <c r="F28" s="59">
        <v>114</v>
      </c>
      <c r="G28" s="56"/>
    </row>
    <row r="29" spans="1:7" s="53" customFormat="1" x14ac:dyDescent="0.25">
      <c r="A29" s="59" t="s">
        <v>26</v>
      </c>
      <c r="B29" s="60">
        <v>571</v>
      </c>
      <c r="C29" s="60">
        <v>60</v>
      </c>
      <c r="D29" s="63" t="s">
        <v>137</v>
      </c>
      <c r="E29" s="60"/>
      <c r="F29" s="59">
        <v>10</v>
      </c>
      <c r="G29" s="56"/>
    </row>
    <row r="30" spans="1:7" s="14" customFormat="1" x14ac:dyDescent="0.25">
      <c r="A30" s="30" t="s">
        <v>6</v>
      </c>
      <c r="B30" s="31">
        <v>2410</v>
      </c>
      <c r="C30" s="31">
        <v>50</v>
      </c>
      <c r="D30" s="42" t="s">
        <v>81</v>
      </c>
      <c r="E30" s="31"/>
      <c r="F30" s="59">
        <v>191.1</v>
      </c>
      <c r="G30" s="24"/>
    </row>
    <row r="31" spans="1:7" s="53" customFormat="1" x14ac:dyDescent="0.25">
      <c r="A31" s="59" t="s">
        <v>6</v>
      </c>
      <c r="B31" s="60">
        <v>2410</v>
      </c>
      <c r="C31" s="60">
        <v>70</v>
      </c>
      <c r="D31" s="63" t="s">
        <v>81</v>
      </c>
      <c r="E31" s="60"/>
      <c r="F31" s="59">
        <v>84</v>
      </c>
      <c r="G31" s="56"/>
    </row>
    <row r="32" spans="1:7" s="53" customFormat="1" x14ac:dyDescent="0.25">
      <c r="A32" s="59" t="s">
        <v>6</v>
      </c>
      <c r="B32" s="60">
        <v>2410</v>
      </c>
      <c r="C32" s="60">
        <v>71</v>
      </c>
      <c r="D32" s="63" t="s">
        <v>81</v>
      </c>
      <c r="E32" s="60"/>
      <c r="F32" s="59">
        <v>23.8</v>
      </c>
      <c r="G32" s="56"/>
    </row>
    <row r="33" spans="1:7" s="53" customFormat="1" x14ac:dyDescent="0.25">
      <c r="A33" s="59" t="s">
        <v>6</v>
      </c>
      <c r="B33" s="60">
        <v>2410</v>
      </c>
      <c r="C33" s="60">
        <v>72</v>
      </c>
      <c r="D33" s="63" t="s">
        <v>81</v>
      </c>
      <c r="E33" s="60"/>
      <c r="F33" s="59">
        <v>7.8</v>
      </c>
      <c r="G33" s="56"/>
    </row>
    <row r="34" spans="1:7" s="53" customFormat="1" x14ac:dyDescent="0.25">
      <c r="A34" s="59" t="s">
        <v>6</v>
      </c>
      <c r="B34" s="60">
        <v>2410</v>
      </c>
      <c r="C34" s="60">
        <v>90</v>
      </c>
      <c r="D34" s="63" t="s">
        <v>81</v>
      </c>
      <c r="E34" s="60"/>
      <c r="F34" s="59" t="s">
        <v>93</v>
      </c>
      <c r="G34" s="56"/>
    </row>
    <row r="35" spans="1:7" s="14" customFormat="1" x14ac:dyDescent="0.25">
      <c r="A35" s="30" t="s">
        <v>26</v>
      </c>
      <c r="B35" s="60">
        <v>2655</v>
      </c>
      <c r="C35" s="31">
        <v>70</v>
      </c>
      <c r="D35" s="42" t="s">
        <v>70</v>
      </c>
      <c r="E35" s="31"/>
      <c r="F35" s="30">
        <v>370</v>
      </c>
      <c r="G35" s="24"/>
    </row>
    <row r="36" spans="1:7" s="14" customFormat="1" x14ac:dyDescent="0.25">
      <c r="A36" s="30" t="s">
        <v>14</v>
      </c>
      <c r="B36" s="31">
        <v>572</v>
      </c>
      <c r="C36" s="31">
        <v>60</v>
      </c>
      <c r="D36" s="42" t="s">
        <v>82</v>
      </c>
      <c r="E36" s="31"/>
      <c r="F36" s="30">
        <v>280</v>
      </c>
      <c r="G36" s="24"/>
    </row>
    <row r="37" spans="1:7" s="14" customFormat="1" x14ac:dyDescent="0.25">
      <c r="A37" s="30" t="s">
        <v>26</v>
      </c>
      <c r="B37" s="31">
        <v>605</v>
      </c>
      <c r="C37" s="31">
        <v>1</v>
      </c>
      <c r="D37" s="42" t="s">
        <v>84</v>
      </c>
      <c r="E37" s="31"/>
      <c r="F37" s="59">
        <v>9.1</v>
      </c>
      <c r="G37" s="24"/>
    </row>
    <row r="38" spans="1:7" s="53" customFormat="1" x14ac:dyDescent="0.25">
      <c r="A38" s="59" t="s">
        <v>26</v>
      </c>
      <c r="B38" s="60">
        <v>634</v>
      </c>
      <c r="C38" s="60">
        <v>77</v>
      </c>
      <c r="D38" s="63" t="s">
        <v>84</v>
      </c>
      <c r="E38" s="60"/>
      <c r="F38" s="59">
        <v>27.4</v>
      </c>
      <c r="G38" s="56"/>
    </row>
    <row r="39" spans="1:7" s="14" customFormat="1" x14ac:dyDescent="0.25">
      <c r="A39" s="59" t="s">
        <v>19</v>
      </c>
      <c r="B39" s="60">
        <v>352</v>
      </c>
      <c r="C39" s="60">
        <v>72</v>
      </c>
      <c r="D39" s="63" t="s">
        <v>85</v>
      </c>
      <c r="E39" s="60"/>
      <c r="F39" s="59">
        <v>4.4000000000000004</v>
      </c>
      <c r="G39" s="24"/>
    </row>
    <row r="40" spans="1:7" s="14" customFormat="1" x14ac:dyDescent="0.25">
      <c r="A40" s="30" t="s">
        <v>14</v>
      </c>
      <c r="B40" s="31">
        <v>732</v>
      </c>
      <c r="C40" s="31">
        <v>70</v>
      </c>
      <c r="D40" s="42" t="s">
        <v>58</v>
      </c>
      <c r="E40" s="31"/>
      <c r="F40" s="30">
        <v>30</v>
      </c>
      <c r="G40" s="24"/>
    </row>
    <row r="41" spans="1:7" s="14" customFormat="1" x14ac:dyDescent="0.25">
      <c r="A41" s="59" t="s">
        <v>26</v>
      </c>
      <c r="B41" s="60">
        <v>2541</v>
      </c>
      <c r="C41" s="60">
        <v>70</v>
      </c>
      <c r="D41" s="68" t="s">
        <v>101</v>
      </c>
      <c r="E41" s="60"/>
      <c r="F41" s="59">
        <v>190</v>
      </c>
      <c r="G41" s="24"/>
    </row>
    <row r="42" spans="1:7" s="14" customFormat="1" x14ac:dyDescent="0.25">
      <c r="A42" s="59" t="s">
        <v>26</v>
      </c>
      <c r="B42" s="60">
        <v>2670</v>
      </c>
      <c r="C42" s="60">
        <v>73</v>
      </c>
      <c r="D42" s="63" t="s">
        <v>130</v>
      </c>
      <c r="E42" s="60"/>
      <c r="F42" s="60">
        <v>292</v>
      </c>
      <c r="G42" s="24"/>
    </row>
    <row r="43" spans="1:7" s="53" customFormat="1" x14ac:dyDescent="0.25">
      <c r="A43" s="59" t="s">
        <v>26</v>
      </c>
      <c r="B43" s="60">
        <v>612</v>
      </c>
      <c r="C43" s="60">
        <v>1</v>
      </c>
      <c r="D43" s="63" t="s">
        <v>130</v>
      </c>
      <c r="E43" s="60"/>
      <c r="F43" s="60">
        <v>-9</v>
      </c>
      <c r="G43" s="56"/>
    </row>
    <row r="44" spans="1:7" s="14" customFormat="1" x14ac:dyDescent="0.25">
      <c r="A44" s="59" t="s">
        <v>14</v>
      </c>
      <c r="B44" s="60">
        <v>761</v>
      </c>
      <c r="C44" s="60">
        <v>75</v>
      </c>
      <c r="D44" s="79" t="s">
        <v>112</v>
      </c>
      <c r="E44" s="60"/>
      <c r="F44" s="59">
        <v>3</v>
      </c>
      <c r="G44" s="24"/>
    </row>
    <row r="45" spans="1:7" s="14" customFormat="1" x14ac:dyDescent="0.25">
      <c r="A45" s="30" t="s">
        <v>14</v>
      </c>
      <c r="B45" s="31">
        <v>762</v>
      </c>
      <c r="C45" s="31">
        <v>70</v>
      </c>
      <c r="D45" s="42" t="s">
        <v>71</v>
      </c>
      <c r="E45" s="31"/>
      <c r="F45" s="30">
        <v>20</v>
      </c>
      <c r="G45" s="24"/>
    </row>
    <row r="46" spans="1:7" s="14" customFormat="1" x14ac:dyDescent="0.25">
      <c r="A46" s="30" t="s">
        <v>5</v>
      </c>
      <c r="B46" s="31">
        <v>571</v>
      </c>
      <c r="C46" s="31">
        <v>60</v>
      </c>
      <c r="D46" s="79" t="s">
        <v>113</v>
      </c>
      <c r="E46" s="31"/>
      <c r="F46" s="30">
        <v>690</v>
      </c>
      <c r="G46" s="24"/>
    </row>
    <row r="47" spans="1:7" s="82" customFormat="1" x14ac:dyDescent="0.25">
      <c r="A47" s="71" t="s">
        <v>6</v>
      </c>
      <c r="B47" s="78">
        <v>228</v>
      </c>
      <c r="C47" s="78">
        <v>84</v>
      </c>
      <c r="D47" s="79" t="s">
        <v>113</v>
      </c>
      <c r="E47" s="78"/>
      <c r="F47" s="71">
        <v>18</v>
      </c>
      <c r="G47" s="80"/>
    </row>
    <row r="48" spans="1:7" x14ac:dyDescent="0.25">
      <c r="A48" s="11" t="s">
        <v>33</v>
      </c>
      <c r="B48" s="11"/>
      <c r="C48" s="11"/>
      <c r="D48" s="40"/>
      <c r="E48" s="11"/>
      <c r="F48" s="18">
        <f>SUM(F20:F46)+F17+F18</f>
        <v>4366.6000000000004</v>
      </c>
    </row>
    <row r="49" spans="1:22" x14ac:dyDescent="0.25">
      <c r="A49" s="1"/>
      <c r="F49" s="1"/>
    </row>
    <row r="50" spans="1:22" x14ac:dyDescent="0.25">
      <c r="A50" s="88" t="s">
        <v>75</v>
      </c>
      <c r="B50" s="88"/>
      <c r="C50" s="88"/>
      <c r="D50" s="88"/>
      <c r="E50" s="88"/>
      <c r="F50" s="88"/>
      <c r="G50" s="88"/>
    </row>
    <row r="51" spans="1:22" x14ac:dyDescent="0.25">
      <c r="A51" s="1" t="s">
        <v>0</v>
      </c>
      <c r="B51" s="1" t="s">
        <v>1</v>
      </c>
      <c r="C51" s="1" t="s">
        <v>2</v>
      </c>
      <c r="D51" s="40" t="s">
        <v>3</v>
      </c>
      <c r="E51" s="13"/>
      <c r="F51" s="13" t="s">
        <v>42</v>
      </c>
      <c r="G51" s="1" t="s">
        <v>4</v>
      </c>
      <c r="L51" s="5"/>
    </row>
    <row r="52" spans="1:22" x14ac:dyDescent="0.25">
      <c r="A52" s="29" t="s">
        <v>11</v>
      </c>
      <c r="B52" s="29">
        <v>2421</v>
      </c>
      <c r="C52" s="29">
        <v>50</v>
      </c>
      <c r="D52" s="41" t="s">
        <v>18</v>
      </c>
      <c r="E52" s="29"/>
      <c r="F52" s="29">
        <v>35</v>
      </c>
    </row>
    <row r="53" spans="1:22" x14ac:dyDescent="0.25">
      <c r="A53" s="29" t="s">
        <v>11</v>
      </c>
      <c r="B53" s="29"/>
      <c r="C53" s="29"/>
      <c r="D53" s="41" t="s">
        <v>25</v>
      </c>
      <c r="E53" s="29"/>
      <c r="F53" s="32" t="s">
        <v>24</v>
      </c>
    </row>
    <row r="54" spans="1:22" x14ac:dyDescent="0.25">
      <c r="A54" s="31" t="s">
        <v>7</v>
      </c>
      <c r="B54" s="35">
        <v>1428</v>
      </c>
      <c r="C54" s="35">
        <v>50</v>
      </c>
      <c r="D54" s="42" t="s">
        <v>27</v>
      </c>
      <c r="E54" s="31"/>
      <c r="F54" s="60">
        <v>50</v>
      </c>
      <c r="G54" s="2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5">
      <c r="A55" s="31" t="s">
        <v>7</v>
      </c>
      <c r="B55" s="35">
        <v>1420</v>
      </c>
      <c r="C55" s="35">
        <v>32</v>
      </c>
      <c r="D55" s="42" t="s">
        <v>80</v>
      </c>
      <c r="E55" s="31"/>
      <c r="F55" s="60">
        <v>224</v>
      </c>
      <c r="G55" s="24"/>
    </row>
    <row r="56" spans="1:22" s="6" customFormat="1" x14ac:dyDescent="0.25">
      <c r="A56" s="29" t="s">
        <v>7</v>
      </c>
      <c r="B56" s="33">
        <v>1410</v>
      </c>
      <c r="C56" s="33">
        <v>23</v>
      </c>
      <c r="D56" s="34" t="s">
        <v>28</v>
      </c>
      <c r="E56" s="34"/>
      <c r="F56" s="60">
        <v>10</v>
      </c>
      <c r="G56" s="8"/>
    </row>
    <row r="57" spans="1:22" s="7" customFormat="1" x14ac:dyDescent="0.25">
      <c r="A57" s="29" t="s">
        <v>11</v>
      </c>
      <c r="B57" s="33">
        <v>922</v>
      </c>
      <c r="C57" s="33">
        <v>71</v>
      </c>
      <c r="D57" s="34" t="s">
        <v>126</v>
      </c>
      <c r="E57" s="34"/>
      <c r="F57" s="60">
        <v>30</v>
      </c>
      <c r="G57" s="8"/>
    </row>
    <row r="58" spans="1:22" s="14" customFormat="1" x14ac:dyDescent="0.25">
      <c r="A58" s="31" t="s">
        <v>7</v>
      </c>
      <c r="B58" s="35">
        <v>1420</v>
      </c>
      <c r="C58" s="35">
        <v>31</v>
      </c>
      <c r="D58" s="72" t="s">
        <v>114</v>
      </c>
      <c r="E58" s="36"/>
      <c r="F58" s="60">
        <v>25</v>
      </c>
      <c r="G58" s="24"/>
    </row>
    <row r="59" spans="1:22" s="14" customFormat="1" x14ac:dyDescent="0.25">
      <c r="A59" s="37" t="s">
        <v>10</v>
      </c>
      <c r="B59" s="37">
        <v>1320</v>
      </c>
      <c r="C59" s="37">
        <v>30</v>
      </c>
      <c r="D59" s="44" t="s">
        <v>59</v>
      </c>
      <c r="E59" s="37"/>
      <c r="F59" s="62">
        <v>200</v>
      </c>
      <c r="G59" s="24"/>
    </row>
    <row r="60" spans="1:22" s="14" customFormat="1" x14ac:dyDescent="0.25">
      <c r="A60" s="37" t="s">
        <v>7</v>
      </c>
      <c r="B60" s="73">
        <v>1428</v>
      </c>
      <c r="C60" s="73">
        <v>50</v>
      </c>
      <c r="D60" s="44" t="s">
        <v>72</v>
      </c>
      <c r="E60" s="37"/>
      <c r="F60" s="62">
        <v>850</v>
      </c>
      <c r="G60" s="24"/>
    </row>
    <row r="61" spans="1:22" s="53" customFormat="1" x14ac:dyDescent="0.25">
      <c r="A61" s="62" t="s">
        <v>7</v>
      </c>
      <c r="B61" s="62">
        <v>1420</v>
      </c>
      <c r="C61" s="62">
        <v>61</v>
      </c>
      <c r="D61" s="65" t="s">
        <v>73</v>
      </c>
      <c r="E61" s="62"/>
      <c r="F61" s="62">
        <v>100</v>
      </c>
      <c r="G61" s="56"/>
    </row>
    <row r="62" spans="1:22" s="14" customFormat="1" x14ac:dyDescent="0.25">
      <c r="A62" s="37" t="s">
        <v>7</v>
      </c>
      <c r="B62" s="37">
        <v>1420</v>
      </c>
      <c r="C62" s="37">
        <v>85</v>
      </c>
      <c r="D62" s="44" t="s">
        <v>91</v>
      </c>
      <c r="E62" s="37"/>
      <c r="F62" s="37">
        <v>3</v>
      </c>
      <c r="G62" s="24"/>
    </row>
    <row r="63" spans="1:22" s="14" customFormat="1" x14ac:dyDescent="0.25">
      <c r="A63" s="11" t="s">
        <v>33</v>
      </c>
      <c r="D63" s="10"/>
      <c r="E63" s="10"/>
      <c r="F63" s="18">
        <f>SUM(F52:F62)</f>
        <v>1527</v>
      </c>
      <c r="G63" s="8"/>
    </row>
    <row r="64" spans="1:22" s="14" customFormat="1" x14ac:dyDescent="0.25">
      <c r="A64" s="15"/>
      <c r="D64" s="10"/>
      <c r="E64" s="10"/>
      <c r="F64" s="18"/>
      <c r="G64" s="8"/>
    </row>
    <row r="65" spans="1:7" s="14" customFormat="1" x14ac:dyDescent="0.25">
      <c r="A65" s="84" t="s">
        <v>51</v>
      </c>
      <c r="B65" s="84"/>
      <c r="C65" s="84"/>
      <c r="D65" s="84"/>
      <c r="E65" s="84"/>
      <c r="F65" s="84"/>
      <c r="G65" s="84"/>
    </row>
    <row r="66" spans="1:7" s="14" customFormat="1" x14ac:dyDescent="0.25">
      <c r="A66" s="13" t="s">
        <v>0</v>
      </c>
      <c r="B66" s="13" t="s">
        <v>1</v>
      </c>
      <c r="C66" s="13" t="s">
        <v>2</v>
      </c>
      <c r="D66" s="40" t="s">
        <v>3</v>
      </c>
      <c r="E66" s="13"/>
      <c r="F66" s="13" t="s">
        <v>42</v>
      </c>
      <c r="G66" s="13" t="s">
        <v>4</v>
      </c>
    </row>
    <row r="67" spans="1:7" s="14" customFormat="1" x14ac:dyDescent="0.25">
      <c r="A67" s="37" t="s">
        <v>49</v>
      </c>
      <c r="B67" s="37">
        <v>118</v>
      </c>
      <c r="C67" s="37">
        <v>74</v>
      </c>
      <c r="D67" s="44" t="s">
        <v>48</v>
      </c>
      <c r="E67" s="37"/>
      <c r="F67" s="37">
        <v>3</v>
      </c>
      <c r="G67" s="24"/>
    </row>
    <row r="68" spans="1:7" s="14" customFormat="1" x14ac:dyDescent="0.25">
      <c r="A68" s="37" t="s">
        <v>11</v>
      </c>
      <c r="B68" s="37">
        <v>904</v>
      </c>
      <c r="C68" s="37">
        <v>21</v>
      </c>
      <c r="D68" s="44" t="s">
        <v>50</v>
      </c>
      <c r="E68" s="37"/>
      <c r="F68" s="37">
        <v>23</v>
      </c>
      <c r="G68" s="24"/>
    </row>
    <row r="69" spans="1:7" s="14" customFormat="1" x14ac:dyDescent="0.25">
      <c r="A69" s="37" t="s">
        <v>14</v>
      </c>
      <c r="B69" s="37">
        <v>761</v>
      </c>
      <c r="C69" s="37">
        <v>63</v>
      </c>
      <c r="D69" s="44" t="s">
        <v>60</v>
      </c>
      <c r="E69" s="37"/>
      <c r="F69" s="37">
        <v>95</v>
      </c>
      <c r="G69" s="24"/>
    </row>
    <row r="70" spans="1:7" s="14" customFormat="1" x14ac:dyDescent="0.25">
      <c r="A70" s="37" t="s">
        <v>5</v>
      </c>
      <c r="B70" s="37">
        <v>560</v>
      </c>
      <c r="C70" s="37">
        <v>50</v>
      </c>
      <c r="D70" s="44" t="s">
        <v>52</v>
      </c>
      <c r="E70" s="37"/>
      <c r="F70" s="37">
        <v>10</v>
      </c>
      <c r="G70" s="24"/>
    </row>
    <row r="71" spans="1:7" s="14" customFormat="1" x14ac:dyDescent="0.25">
      <c r="A71" s="37" t="s">
        <v>19</v>
      </c>
      <c r="B71" s="37">
        <v>322</v>
      </c>
      <c r="C71" s="37">
        <v>70</v>
      </c>
      <c r="D71" s="44" t="s">
        <v>54</v>
      </c>
      <c r="E71" s="37"/>
      <c r="F71" s="37">
        <v>10</v>
      </c>
      <c r="G71" s="24"/>
    </row>
    <row r="72" spans="1:7" s="14" customFormat="1" x14ac:dyDescent="0.25">
      <c r="A72" s="37" t="s">
        <v>19</v>
      </c>
      <c r="B72" s="37">
        <v>322</v>
      </c>
      <c r="C72" s="37">
        <v>70</v>
      </c>
      <c r="D72" s="44" t="s">
        <v>55</v>
      </c>
      <c r="E72" s="37"/>
      <c r="F72" s="37">
        <v>8</v>
      </c>
      <c r="G72" s="24"/>
    </row>
    <row r="73" spans="1:7" s="14" customFormat="1" x14ac:dyDescent="0.25">
      <c r="A73" s="37" t="s">
        <v>19</v>
      </c>
      <c r="B73" s="37">
        <v>328</v>
      </c>
      <c r="C73" s="37">
        <v>70</v>
      </c>
      <c r="D73" s="44" t="s">
        <v>53</v>
      </c>
      <c r="E73" s="37"/>
      <c r="F73" s="37">
        <v>2</v>
      </c>
      <c r="G73" s="24"/>
    </row>
    <row r="74" spans="1:7" s="14" customFormat="1" x14ac:dyDescent="0.25">
      <c r="A74" s="37" t="s">
        <v>19</v>
      </c>
      <c r="B74" s="37">
        <v>323</v>
      </c>
      <c r="C74" s="37">
        <v>70</v>
      </c>
      <c r="D74" s="44" t="s">
        <v>120</v>
      </c>
      <c r="E74" s="37"/>
      <c r="F74" s="37">
        <v>3.5</v>
      </c>
      <c r="G74" s="24"/>
    </row>
    <row r="75" spans="1:7" s="14" customFormat="1" x14ac:dyDescent="0.25">
      <c r="A75" s="37" t="s">
        <v>8</v>
      </c>
      <c r="B75" s="37">
        <v>433</v>
      </c>
      <c r="C75" s="37">
        <v>70</v>
      </c>
      <c r="D75" s="74" t="s">
        <v>115</v>
      </c>
      <c r="E75" s="37"/>
      <c r="F75" s="37">
        <v>1</v>
      </c>
      <c r="G75" s="24"/>
    </row>
    <row r="76" spans="1:7" s="14" customFormat="1" x14ac:dyDescent="0.25">
      <c r="A76" s="37" t="s">
        <v>8</v>
      </c>
      <c r="B76" s="37">
        <v>430</v>
      </c>
      <c r="C76" s="37">
        <v>70</v>
      </c>
      <c r="D76" s="44" t="s">
        <v>56</v>
      </c>
      <c r="E76" s="37"/>
      <c r="F76" s="37">
        <v>5</v>
      </c>
      <c r="G76" s="24"/>
    </row>
    <row r="77" spans="1:7" s="14" customFormat="1" x14ac:dyDescent="0.25">
      <c r="A77" s="37" t="s">
        <v>14</v>
      </c>
      <c r="B77" s="37">
        <v>761</v>
      </c>
      <c r="C77" s="37">
        <v>73</v>
      </c>
      <c r="D77" s="44" t="s">
        <v>76</v>
      </c>
      <c r="E77" s="37"/>
      <c r="F77" s="37">
        <v>3</v>
      </c>
      <c r="G77" s="24"/>
    </row>
    <row r="78" spans="1:7" s="14" customFormat="1" ht="30" x14ac:dyDescent="0.25">
      <c r="A78" s="62" t="s">
        <v>19</v>
      </c>
      <c r="B78" s="73">
        <v>328</v>
      </c>
      <c r="C78" s="73">
        <v>70</v>
      </c>
      <c r="D78" s="74" t="s">
        <v>116</v>
      </c>
      <c r="E78" s="62"/>
      <c r="F78" s="62">
        <v>25</v>
      </c>
      <c r="G78" s="24"/>
    </row>
    <row r="79" spans="1:7" s="14" customFormat="1" x14ac:dyDescent="0.25">
      <c r="A79" s="62" t="s">
        <v>19</v>
      </c>
      <c r="B79" s="62">
        <v>328</v>
      </c>
      <c r="C79" s="62">
        <v>70</v>
      </c>
      <c r="D79" s="65" t="s">
        <v>86</v>
      </c>
      <c r="E79" s="62"/>
      <c r="F79" s="62">
        <v>10</v>
      </c>
      <c r="G79" s="24"/>
    </row>
    <row r="80" spans="1:7" s="14" customFormat="1" x14ac:dyDescent="0.25">
      <c r="A80" s="73" t="s">
        <v>19</v>
      </c>
      <c r="B80" s="62">
        <v>323</v>
      </c>
      <c r="C80" s="62">
        <v>70</v>
      </c>
      <c r="D80" s="65" t="s">
        <v>87</v>
      </c>
      <c r="E80" s="62"/>
      <c r="F80" s="62">
        <v>2</v>
      </c>
      <c r="G80" s="24"/>
    </row>
    <row r="81" spans="1:7" s="14" customFormat="1" x14ac:dyDescent="0.25">
      <c r="A81" s="73" t="s">
        <v>19</v>
      </c>
      <c r="B81" s="62">
        <v>320</v>
      </c>
      <c r="C81" s="62">
        <v>75</v>
      </c>
      <c r="D81" s="65" t="s">
        <v>88</v>
      </c>
      <c r="E81" s="62"/>
      <c r="F81" s="62">
        <v>1.5</v>
      </c>
      <c r="G81" s="24"/>
    </row>
    <row r="82" spans="1:7" s="69" customFormat="1" x14ac:dyDescent="0.25">
      <c r="A82" s="73" t="s">
        <v>19</v>
      </c>
      <c r="B82" s="73">
        <v>323</v>
      </c>
      <c r="C82" s="73">
        <v>70</v>
      </c>
      <c r="D82" s="74" t="s">
        <v>103</v>
      </c>
      <c r="E82" s="51"/>
      <c r="F82" s="73">
        <v>1.9</v>
      </c>
      <c r="G82" s="70"/>
    </row>
    <row r="83" spans="1:7" s="14" customFormat="1" x14ac:dyDescent="0.25">
      <c r="A83" s="62" t="s">
        <v>49</v>
      </c>
      <c r="B83" s="60">
        <v>163</v>
      </c>
      <c r="C83" s="60">
        <v>70</v>
      </c>
      <c r="D83" s="65" t="s">
        <v>104</v>
      </c>
      <c r="E83" s="77"/>
      <c r="F83" s="62">
        <v>80</v>
      </c>
      <c r="G83" s="24"/>
    </row>
    <row r="84" spans="1:7" s="53" customFormat="1" x14ac:dyDescent="0.25">
      <c r="A84" s="62" t="s">
        <v>49</v>
      </c>
      <c r="B84" s="60">
        <v>161</v>
      </c>
      <c r="C84" s="60">
        <v>72</v>
      </c>
      <c r="D84" s="65" t="s">
        <v>94</v>
      </c>
      <c r="E84" s="60"/>
      <c r="F84" s="62">
        <v>60</v>
      </c>
      <c r="G84" s="56" t="s">
        <v>106</v>
      </c>
    </row>
    <row r="85" spans="1:7" s="53" customFormat="1" x14ac:dyDescent="0.25">
      <c r="A85" s="62" t="s">
        <v>49</v>
      </c>
      <c r="B85" s="60">
        <v>152</v>
      </c>
      <c r="C85" s="60">
        <v>70</v>
      </c>
      <c r="D85" s="65" t="s">
        <v>95</v>
      </c>
      <c r="F85" s="62">
        <v>30</v>
      </c>
      <c r="G85" s="56"/>
    </row>
    <row r="86" spans="1:7" s="53" customFormat="1" x14ac:dyDescent="0.25">
      <c r="A86" s="62" t="s">
        <v>49</v>
      </c>
      <c r="B86" s="60">
        <v>171</v>
      </c>
      <c r="C86" s="60">
        <v>70</v>
      </c>
      <c r="D86" s="65" t="s">
        <v>96</v>
      </c>
      <c r="E86" s="77"/>
      <c r="F86" s="60">
        <v>40</v>
      </c>
      <c r="G86" s="56"/>
    </row>
    <row r="87" spans="1:7" s="53" customFormat="1" x14ac:dyDescent="0.25">
      <c r="A87" s="62" t="s">
        <v>49</v>
      </c>
      <c r="B87" s="60">
        <v>171</v>
      </c>
      <c r="C87" s="60">
        <v>71</v>
      </c>
      <c r="D87" s="65" t="s">
        <v>97</v>
      </c>
      <c r="E87" s="60"/>
      <c r="F87" s="60">
        <v>40</v>
      </c>
      <c r="G87" s="56"/>
    </row>
    <row r="88" spans="1:7" s="53" customFormat="1" x14ac:dyDescent="0.25">
      <c r="A88" s="62" t="s">
        <v>49</v>
      </c>
      <c r="B88" s="60">
        <v>170</v>
      </c>
      <c r="C88" s="60">
        <v>70</v>
      </c>
      <c r="D88" s="65" t="s">
        <v>98</v>
      </c>
      <c r="E88" s="60"/>
      <c r="F88" s="62">
        <v>90</v>
      </c>
      <c r="G88" s="56"/>
    </row>
    <row r="89" spans="1:7" s="53" customFormat="1" x14ac:dyDescent="0.25">
      <c r="A89" s="62" t="s">
        <v>49</v>
      </c>
      <c r="B89" s="60">
        <v>159</v>
      </c>
      <c r="C89" s="60">
        <v>75</v>
      </c>
      <c r="D89" s="65" t="s">
        <v>99</v>
      </c>
      <c r="E89" s="60"/>
      <c r="F89" s="62">
        <v>40</v>
      </c>
      <c r="G89" s="56"/>
    </row>
    <row r="90" spans="1:7" s="53" customFormat="1" x14ac:dyDescent="0.25">
      <c r="A90" s="73" t="s">
        <v>49</v>
      </c>
      <c r="B90" s="78">
        <v>159</v>
      </c>
      <c r="C90" s="78">
        <v>71</v>
      </c>
      <c r="D90" s="74" t="s">
        <v>105</v>
      </c>
      <c r="E90" s="77"/>
      <c r="F90" s="77">
        <v>20</v>
      </c>
      <c r="G90" s="56"/>
    </row>
    <row r="91" spans="1:7" s="53" customFormat="1" x14ac:dyDescent="0.25">
      <c r="A91" s="59" t="s">
        <v>49</v>
      </c>
      <c r="B91" s="60">
        <v>179</v>
      </c>
      <c r="C91" s="60">
        <v>21</v>
      </c>
      <c r="D91" s="64" t="s">
        <v>62</v>
      </c>
      <c r="E91" s="60"/>
      <c r="F91" s="62">
        <v>26.5</v>
      </c>
      <c r="G91" s="56"/>
    </row>
    <row r="92" spans="1:7" s="53" customFormat="1" x14ac:dyDescent="0.25">
      <c r="A92" s="59" t="s">
        <v>49</v>
      </c>
      <c r="B92" s="60">
        <v>160</v>
      </c>
      <c r="C92" s="60">
        <v>70</v>
      </c>
      <c r="D92" s="64" t="s">
        <v>62</v>
      </c>
      <c r="E92" s="60"/>
      <c r="F92" s="59">
        <v>-26.5</v>
      </c>
      <c r="G92" s="56"/>
    </row>
    <row r="93" spans="1:7" s="53" customFormat="1" x14ac:dyDescent="0.25">
      <c r="A93" s="62" t="s">
        <v>7</v>
      </c>
      <c r="B93" s="60">
        <v>328</v>
      </c>
      <c r="C93" s="60">
        <v>70</v>
      </c>
      <c r="D93" s="65" t="s">
        <v>90</v>
      </c>
      <c r="E93" s="60"/>
      <c r="F93" s="62">
        <v>2.8</v>
      </c>
      <c r="G93" s="56"/>
    </row>
    <row r="94" spans="1:7" s="14" customFormat="1" x14ac:dyDescent="0.25">
      <c r="A94" s="37" t="s">
        <v>5</v>
      </c>
      <c r="B94" s="60">
        <v>577</v>
      </c>
      <c r="C94" s="31">
        <v>70</v>
      </c>
      <c r="D94" s="44" t="s">
        <v>79</v>
      </c>
      <c r="E94" s="31"/>
      <c r="F94" s="62">
        <v>10</v>
      </c>
      <c r="G94" s="24"/>
    </row>
    <row r="95" spans="1:7" s="14" customFormat="1" x14ac:dyDescent="0.25">
      <c r="A95" s="37" t="s">
        <v>19</v>
      </c>
      <c r="B95" s="31">
        <v>320</v>
      </c>
      <c r="C95" s="31">
        <v>55</v>
      </c>
      <c r="D95" s="44" t="s">
        <v>83</v>
      </c>
      <c r="E95" s="31"/>
      <c r="F95" s="37">
        <v>10</v>
      </c>
      <c r="G95" s="24"/>
    </row>
    <row r="96" spans="1:7" s="14" customFormat="1" x14ac:dyDescent="0.25">
      <c r="A96" s="37" t="s">
        <v>11</v>
      </c>
      <c r="B96" s="31">
        <v>916</v>
      </c>
      <c r="C96" s="31">
        <v>30</v>
      </c>
      <c r="D96" s="44" t="s">
        <v>122</v>
      </c>
      <c r="E96" s="31"/>
      <c r="F96" s="37">
        <v>70</v>
      </c>
      <c r="G96" s="24"/>
    </row>
    <row r="97" spans="1:7" s="53" customFormat="1" ht="60" x14ac:dyDescent="0.25">
      <c r="A97" s="73" t="s">
        <v>49</v>
      </c>
      <c r="B97" s="60">
        <v>118</v>
      </c>
      <c r="C97" s="60">
        <v>72</v>
      </c>
      <c r="D97" s="66" t="s">
        <v>121</v>
      </c>
      <c r="E97" s="60"/>
      <c r="F97" s="62">
        <v>10</v>
      </c>
      <c r="G97" s="56"/>
    </row>
    <row r="98" spans="1:7" s="14" customFormat="1" x14ac:dyDescent="0.25">
      <c r="A98" s="23" t="s">
        <v>33</v>
      </c>
      <c r="B98" s="21"/>
      <c r="C98" s="21"/>
      <c r="D98" s="45"/>
      <c r="E98" s="27"/>
      <c r="F98" s="22">
        <f>SUM(F67:F97)</f>
        <v>706.69999999999993</v>
      </c>
      <c r="G98" s="8"/>
    </row>
    <row r="99" spans="1:7" x14ac:dyDescent="0.25">
      <c r="A99" s="11"/>
      <c r="B99" s="11"/>
      <c r="C99" s="11"/>
      <c r="D99" s="40"/>
      <c r="E99" s="11"/>
      <c r="F99" s="4"/>
      <c r="G99" s="3"/>
    </row>
    <row r="100" spans="1:7" s="14" customFormat="1" x14ac:dyDescent="0.25">
      <c r="A100" s="84" t="s">
        <v>32</v>
      </c>
      <c r="B100" s="84"/>
      <c r="C100" s="84"/>
      <c r="D100" s="84"/>
      <c r="E100" s="84"/>
      <c r="F100" s="84"/>
      <c r="G100" s="84"/>
    </row>
    <row r="101" spans="1:7" s="14" customFormat="1" x14ac:dyDescent="0.25">
      <c r="A101" s="13" t="s">
        <v>0</v>
      </c>
      <c r="B101" s="13" t="s">
        <v>1</v>
      </c>
      <c r="C101" s="13" t="s">
        <v>2</v>
      </c>
      <c r="D101" s="40" t="s">
        <v>3</v>
      </c>
      <c r="E101" s="13" t="s">
        <v>41</v>
      </c>
      <c r="F101" s="13" t="s">
        <v>42</v>
      </c>
      <c r="G101" s="13" t="s">
        <v>4</v>
      </c>
    </row>
    <row r="102" spans="1:7" s="14" customFormat="1" x14ac:dyDescent="0.25">
      <c r="A102" s="28" t="s">
        <v>22</v>
      </c>
      <c r="B102" s="29">
        <v>5501</v>
      </c>
      <c r="C102" s="29">
        <v>72</v>
      </c>
      <c r="D102" s="41" t="s">
        <v>31</v>
      </c>
      <c r="E102" s="33">
        <v>-375</v>
      </c>
      <c r="F102" s="30">
        <v>-300</v>
      </c>
      <c r="G102" s="19"/>
    </row>
    <row r="103" spans="1:7" s="14" customFormat="1" x14ac:dyDescent="0.25">
      <c r="A103" s="57" t="s">
        <v>22</v>
      </c>
      <c r="B103" s="29" t="s">
        <v>64</v>
      </c>
      <c r="C103" s="29"/>
      <c r="D103" s="43" t="s">
        <v>31</v>
      </c>
      <c r="E103" s="33">
        <v>-105</v>
      </c>
      <c r="F103" s="30">
        <v>-85</v>
      </c>
      <c r="G103" s="19"/>
    </row>
    <row r="104" spans="1:7" s="14" customFormat="1" x14ac:dyDescent="0.25">
      <c r="A104" s="57" t="s">
        <v>22</v>
      </c>
      <c r="B104" s="29" t="s">
        <v>65</v>
      </c>
      <c r="C104" s="29"/>
      <c r="D104" s="46" t="s">
        <v>31</v>
      </c>
      <c r="E104" s="33">
        <v>-475</v>
      </c>
      <c r="F104" s="30">
        <v>-380</v>
      </c>
      <c r="G104" s="19"/>
    </row>
    <row r="105" spans="1:7" s="14" customFormat="1" x14ac:dyDescent="0.25">
      <c r="A105" s="29" t="s">
        <v>22</v>
      </c>
      <c r="B105" s="29">
        <v>5501</v>
      </c>
      <c r="C105" s="29">
        <v>72</v>
      </c>
      <c r="D105" s="41" t="s">
        <v>117</v>
      </c>
      <c r="E105" s="33">
        <v>155</v>
      </c>
      <c r="F105" s="31">
        <v>125</v>
      </c>
      <c r="G105" s="12"/>
    </row>
    <row r="106" spans="1:7" s="14" customFormat="1" x14ac:dyDescent="0.25">
      <c r="A106" s="58" t="s">
        <v>22</v>
      </c>
      <c r="B106" s="29" t="s">
        <v>64</v>
      </c>
      <c r="C106" s="29"/>
      <c r="D106" s="83" t="s">
        <v>117</v>
      </c>
      <c r="E106" s="33">
        <v>45</v>
      </c>
      <c r="F106" s="31">
        <v>35</v>
      </c>
      <c r="G106" s="25"/>
    </row>
    <row r="107" spans="1:7" s="14" customFormat="1" x14ac:dyDescent="0.25">
      <c r="A107" s="58" t="s">
        <v>22</v>
      </c>
      <c r="B107" s="29" t="s">
        <v>65</v>
      </c>
      <c r="C107" s="29"/>
      <c r="D107" s="83" t="s">
        <v>117</v>
      </c>
      <c r="E107" s="33">
        <v>200</v>
      </c>
      <c r="F107" s="31">
        <v>160</v>
      </c>
      <c r="G107" s="25"/>
    </row>
    <row r="108" spans="1:7" s="14" customFormat="1" x14ac:dyDescent="0.25">
      <c r="A108" s="58" t="s">
        <v>22</v>
      </c>
      <c r="B108" s="29">
        <v>5501</v>
      </c>
      <c r="C108" s="29">
        <v>70</v>
      </c>
      <c r="D108" s="83" t="s">
        <v>117</v>
      </c>
      <c r="E108" s="33">
        <v>30</v>
      </c>
      <c r="F108" s="31">
        <v>25</v>
      </c>
      <c r="G108" s="25"/>
    </row>
    <row r="109" spans="1:7" s="14" customFormat="1" x14ac:dyDescent="0.25">
      <c r="A109" s="58" t="s">
        <v>22</v>
      </c>
      <c r="B109" s="29">
        <v>5700</v>
      </c>
      <c r="C109" s="29">
        <v>71</v>
      </c>
      <c r="D109" s="83" t="s">
        <v>117</v>
      </c>
      <c r="E109" s="33">
        <v>145</v>
      </c>
      <c r="F109" s="31">
        <v>115</v>
      </c>
      <c r="G109" s="25"/>
    </row>
    <row r="110" spans="1:7" s="14" customFormat="1" x14ac:dyDescent="0.25">
      <c r="A110" s="28" t="s">
        <v>22</v>
      </c>
      <c r="B110" s="29">
        <v>5501</v>
      </c>
      <c r="C110" s="29">
        <v>70</v>
      </c>
      <c r="D110" s="41" t="s">
        <v>30</v>
      </c>
      <c r="E110" s="33">
        <v>1035</v>
      </c>
      <c r="F110" s="31">
        <v>830</v>
      </c>
      <c r="G110" s="19"/>
    </row>
    <row r="111" spans="1:7" x14ac:dyDescent="0.25">
      <c r="A111" s="28" t="s">
        <v>22</v>
      </c>
      <c r="B111" s="29">
        <v>5561</v>
      </c>
      <c r="C111" s="29">
        <v>70</v>
      </c>
      <c r="D111" s="41" t="s">
        <v>17</v>
      </c>
      <c r="E111" s="33">
        <v>140</v>
      </c>
      <c r="F111" s="29">
        <v>130</v>
      </c>
      <c r="G111" s="3"/>
    </row>
    <row r="112" spans="1:7" s="14" customFormat="1" x14ac:dyDescent="0.25">
      <c r="A112" s="57" t="s">
        <v>22</v>
      </c>
      <c r="B112" s="29">
        <v>5501</v>
      </c>
      <c r="C112" s="29">
        <v>75</v>
      </c>
      <c r="D112" s="42" t="s">
        <v>44</v>
      </c>
      <c r="E112" s="33">
        <v>80</v>
      </c>
      <c r="F112" s="29">
        <v>65</v>
      </c>
      <c r="G112" s="25"/>
    </row>
    <row r="113" spans="1:7" s="14" customFormat="1" x14ac:dyDescent="0.25">
      <c r="A113" s="30" t="s">
        <v>22</v>
      </c>
      <c r="B113" s="31" t="s">
        <v>65</v>
      </c>
      <c r="C113" s="31"/>
      <c r="D113" s="42" t="s">
        <v>44</v>
      </c>
      <c r="E113" s="31">
        <v>185</v>
      </c>
      <c r="F113" s="31">
        <v>145</v>
      </c>
      <c r="G113" s="24"/>
    </row>
    <row r="114" spans="1:7" s="14" customFormat="1" x14ac:dyDescent="0.25">
      <c r="A114" s="30" t="s">
        <v>22</v>
      </c>
      <c r="B114" s="31">
        <v>5501</v>
      </c>
      <c r="C114" s="31">
        <v>75</v>
      </c>
      <c r="D114" s="42" t="s">
        <v>118</v>
      </c>
      <c r="E114" s="31">
        <v>120</v>
      </c>
      <c r="F114" s="31">
        <v>95</v>
      </c>
      <c r="G114" s="24"/>
    </row>
    <row r="115" spans="1:7" s="14" customFormat="1" x14ac:dyDescent="0.25">
      <c r="A115" s="59" t="s">
        <v>22</v>
      </c>
      <c r="B115" s="31" t="s">
        <v>65</v>
      </c>
      <c r="C115" s="31"/>
      <c r="D115" s="42" t="s">
        <v>118</v>
      </c>
      <c r="E115" s="31">
        <v>265</v>
      </c>
      <c r="F115" s="60">
        <v>210</v>
      </c>
      <c r="G115" s="52"/>
    </row>
    <row r="116" spans="1:7" s="14" customFormat="1" x14ac:dyDescent="0.25">
      <c r="A116" s="30" t="s">
        <v>22</v>
      </c>
      <c r="B116" s="31">
        <v>5700</v>
      </c>
      <c r="C116" s="31">
        <v>71</v>
      </c>
      <c r="D116" s="42" t="s">
        <v>57</v>
      </c>
      <c r="E116" s="35">
        <v>-80</v>
      </c>
      <c r="F116" s="31">
        <v>-65</v>
      </c>
      <c r="G116" s="24"/>
    </row>
    <row r="117" spans="1:7" s="14" customFormat="1" ht="60" x14ac:dyDescent="0.25">
      <c r="A117" s="30" t="s">
        <v>22</v>
      </c>
      <c r="B117" s="31">
        <v>5501</v>
      </c>
      <c r="C117" s="31" t="s">
        <v>109</v>
      </c>
      <c r="D117" s="75" t="s">
        <v>102</v>
      </c>
      <c r="E117" s="35">
        <v>0</v>
      </c>
      <c r="F117" s="31">
        <v>0</v>
      </c>
      <c r="G117" s="24"/>
    </row>
    <row r="118" spans="1:7" s="14" customFormat="1" x14ac:dyDescent="0.25">
      <c r="A118" s="71" t="s">
        <v>22</v>
      </c>
      <c r="B118" s="62">
        <v>5536</v>
      </c>
      <c r="C118" s="62">
        <v>71</v>
      </c>
      <c r="D118" s="74" t="s">
        <v>110</v>
      </c>
      <c r="E118" s="62">
        <v>120</v>
      </c>
      <c r="F118" s="62">
        <v>110</v>
      </c>
      <c r="G118" s="16"/>
    </row>
    <row r="119" spans="1:7" s="14" customFormat="1" x14ac:dyDescent="0.25">
      <c r="A119" s="71" t="s">
        <v>22</v>
      </c>
      <c r="B119" s="62">
        <v>5543</v>
      </c>
      <c r="C119" s="62">
        <v>70</v>
      </c>
      <c r="D119" s="65" t="s">
        <v>119</v>
      </c>
      <c r="E119" s="62">
        <v>-60</v>
      </c>
      <c r="F119" s="62">
        <v>-60</v>
      </c>
      <c r="G119" s="55"/>
    </row>
    <row r="120" spans="1:7" s="14" customFormat="1" x14ac:dyDescent="0.25">
      <c r="A120" s="71" t="s">
        <v>22</v>
      </c>
      <c r="B120" s="62">
        <v>5542</v>
      </c>
      <c r="C120" s="62">
        <v>70</v>
      </c>
      <c r="D120" s="65" t="s">
        <v>89</v>
      </c>
      <c r="E120" s="62">
        <v>-500</v>
      </c>
      <c r="F120" s="62">
        <v>-460</v>
      </c>
      <c r="G120" s="26"/>
    </row>
    <row r="121" spans="1:7" s="14" customFormat="1" x14ac:dyDescent="0.25">
      <c r="A121" s="71" t="s">
        <v>22</v>
      </c>
      <c r="B121" s="62">
        <v>5543</v>
      </c>
      <c r="C121" s="62">
        <v>70</v>
      </c>
      <c r="D121" s="65" t="s">
        <v>123</v>
      </c>
      <c r="E121" s="62">
        <v>75</v>
      </c>
      <c r="F121" s="62">
        <v>70</v>
      </c>
      <c r="G121" s="55"/>
    </row>
    <row r="122" spans="1:7" s="14" customFormat="1" x14ac:dyDescent="0.25">
      <c r="A122" s="71" t="s">
        <v>22</v>
      </c>
      <c r="B122" s="62">
        <v>5536</v>
      </c>
      <c r="C122" s="62">
        <v>71</v>
      </c>
      <c r="D122" s="65" t="s">
        <v>124</v>
      </c>
      <c r="E122" s="62">
        <v>20</v>
      </c>
      <c r="F122" s="62">
        <v>18</v>
      </c>
      <c r="G122" s="55"/>
    </row>
    <row r="123" spans="1:7" s="76" customFormat="1" x14ac:dyDescent="0.25">
      <c r="A123" s="71" t="s">
        <v>22</v>
      </c>
      <c r="B123" s="73">
        <v>5508</v>
      </c>
      <c r="C123" s="73">
        <v>70</v>
      </c>
      <c r="D123" s="74" t="s">
        <v>107</v>
      </c>
      <c r="E123" s="73" t="s">
        <v>131</v>
      </c>
      <c r="F123" s="73" t="s">
        <v>108</v>
      </c>
      <c r="G123" s="81"/>
    </row>
    <row r="124" spans="1:7" s="14" customFormat="1" x14ac:dyDescent="0.25">
      <c r="A124" s="11" t="s">
        <v>33</v>
      </c>
      <c r="D124" s="39"/>
      <c r="F124" s="18">
        <f>SUM(F102:F122)</f>
        <v>783</v>
      </c>
      <c r="G124" s="12"/>
    </row>
    <row r="125" spans="1:7" s="14" customFormat="1" x14ac:dyDescent="0.25"/>
    <row r="126" spans="1:7" x14ac:dyDescent="0.25">
      <c r="A126" s="17" t="s">
        <v>9</v>
      </c>
      <c r="B126" s="17"/>
      <c r="C126" s="17"/>
      <c r="D126" s="47"/>
      <c r="E126" s="17"/>
      <c r="F126" s="17"/>
      <c r="G126" s="17"/>
    </row>
    <row r="127" spans="1:7" x14ac:dyDescent="0.25">
      <c r="A127" s="1" t="s">
        <v>0</v>
      </c>
      <c r="B127" s="1" t="s">
        <v>1</v>
      </c>
      <c r="C127" s="1" t="s">
        <v>2</v>
      </c>
      <c r="D127" s="40" t="s">
        <v>3</v>
      </c>
      <c r="E127" s="13"/>
      <c r="F127" s="13" t="s">
        <v>42</v>
      </c>
      <c r="G127" s="1" t="s">
        <v>4</v>
      </c>
    </row>
    <row r="128" spans="1:7" x14ac:dyDescent="0.25">
      <c r="A128" s="29" t="s">
        <v>5</v>
      </c>
      <c r="B128" s="29">
        <v>541</v>
      </c>
      <c r="C128" s="29">
        <v>60</v>
      </c>
      <c r="D128" s="41" t="s">
        <v>15</v>
      </c>
      <c r="E128" s="29"/>
      <c r="F128" s="29">
        <v>-50</v>
      </c>
    </row>
    <row r="129" spans="1:7" s="14" customFormat="1" x14ac:dyDescent="0.25">
      <c r="A129" s="29" t="s">
        <v>12</v>
      </c>
      <c r="B129" s="29">
        <v>882</v>
      </c>
      <c r="C129" s="29">
        <v>61</v>
      </c>
      <c r="D129" s="41" t="s">
        <v>16</v>
      </c>
      <c r="E129" s="29"/>
      <c r="F129" s="29">
        <v>-10</v>
      </c>
      <c r="G129" s="2"/>
    </row>
    <row r="130" spans="1:7" x14ac:dyDescent="0.25">
      <c r="A130" s="29" t="s">
        <v>10</v>
      </c>
      <c r="B130" s="29">
        <v>1332</v>
      </c>
      <c r="C130" s="29">
        <v>66</v>
      </c>
      <c r="D130" s="41" t="s">
        <v>129</v>
      </c>
      <c r="E130" s="29"/>
      <c r="F130" s="29">
        <v>-50</v>
      </c>
    </row>
    <row r="131" spans="1:7" s="6" customFormat="1" x14ac:dyDescent="0.25">
      <c r="A131" s="29" t="s">
        <v>19</v>
      </c>
      <c r="B131" s="29">
        <v>325</v>
      </c>
      <c r="C131" s="29">
        <v>71</v>
      </c>
      <c r="D131" s="41" t="s">
        <v>20</v>
      </c>
      <c r="E131" s="29"/>
      <c r="F131" s="29">
        <v>-25</v>
      </c>
    </row>
    <row r="132" spans="1:7" x14ac:dyDescent="0.25">
      <c r="A132" s="29" t="s">
        <v>14</v>
      </c>
      <c r="B132" s="29">
        <v>710</v>
      </c>
      <c r="C132" s="29">
        <v>23</v>
      </c>
      <c r="D132" s="41" t="s">
        <v>21</v>
      </c>
      <c r="E132" s="29"/>
      <c r="F132" s="29">
        <v>-101.6</v>
      </c>
    </row>
    <row r="133" spans="1:7" x14ac:dyDescent="0.25">
      <c r="A133" s="29" t="s">
        <v>6</v>
      </c>
      <c r="B133" s="29">
        <v>270</v>
      </c>
      <c r="C133" s="29">
        <v>76</v>
      </c>
      <c r="D133" s="41" t="s">
        <v>23</v>
      </c>
      <c r="E133" s="29"/>
      <c r="F133" s="31">
        <v>-141.5</v>
      </c>
      <c r="G133" s="20"/>
    </row>
    <row r="134" spans="1:7" x14ac:dyDescent="0.25">
      <c r="A134" s="31" t="s">
        <v>11</v>
      </c>
      <c r="B134" s="31">
        <v>916</v>
      </c>
      <c r="C134" s="31">
        <v>70</v>
      </c>
      <c r="D134" s="36" t="s">
        <v>45</v>
      </c>
      <c r="E134" s="31"/>
      <c r="F134" s="31">
        <v>-15</v>
      </c>
    </row>
    <row r="135" spans="1:7" x14ac:dyDescent="0.25">
      <c r="A135" s="31" t="s">
        <v>46</v>
      </c>
      <c r="B135" s="38">
        <v>1820</v>
      </c>
      <c r="C135" s="38">
        <v>22</v>
      </c>
      <c r="D135" s="46" t="s">
        <v>66</v>
      </c>
      <c r="E135" s="31"/>
      <c r="F135" s="31">
        <v>-7.5</v>
      </c>
      <c r="G135" s="24"/>
    </row>
    <row r="136" spans="1:7" s="14" customFormat="1" x14ac:dyDescent="0.25">
      <c r="A136" s="38" t="s">
        <v>46</v>
      </c>
      <c r="B136" s="38">
        <v>1820</v>
      </c>
      <c r="C136" s="38">
        <v>25</v>
      </c>
      <c r="D136" s="43" t="s">
        <v>67</v>
      </c>
      <c r="E136" s="31"/>
      <c r="F136" s="31">
        <v>-5</v>
      </c>
      <c r="G136" s="24"/>
    </row>
    <row r="137" spans="1:7" s="14" customFormat="1" x14ac:dyDescent="0.25">
      <c r="A137" s="38" t="s">
        <v>46</v>
      </c>
      <c r="B137" s="38">
        <v>1820</v>
      </c>
      <c r="C137" s="38">
        <v>60</v>
      </c>
      <c r="D137" s="43" t="s">
        <v>68</v>
      </c>
      <c r="E137" s="31"/>
      <c r="F137" s="31">
        <v>-7.5</v>
      </c>
      <c r="G137" s="24"/>
    </row>
    <row r="138" spans="1:7" s="14" customFormat="1" x14ac:dyDescent="0.25">
      <c r="A138" s="31" t="s">
        <v>14</v>
      </c>
      <c r="B138" s="38">
        <v>732</v>
      </c>
      <c r="C138" s="38">
        <v>82</v>
      </c>
      <c r="D138" s="36" t="s">
        <v>47</v>
      </c>
      <c r="E138" s="31"/>
      <c r="F138" s="60">
        <v>-120</v>
      </c>
      <c r="G138" s="24"/>
    </row>
    <row r="139" spans="1:7" s="2" customFormat="1" x14ac:dyDescent="0.25">
      <c r="A139" s="38" t="s">
        <v>10</v>
      </c>
      <c r="B139" s="38">
        <v>4321</v>
      </c>
      <c r="C139" s="38">
        <v>70</v>
      </c>
      <c r="D139" s="36" t="s">
        <v>125</v>
      </c>
      <c r="E139" s="31"/>
      <c r="F139" s="60">
        <v>-900</v>
      </c>
      <c r="G139" s="24"/>
    </row>
    <row r="140" spans="1:7" s="2" customFormat="1" x14ac:dyDescent="0.25">
      <c r="A140" s="31" t="s">
        <v>14</v>
      </c>
      <c r="B140" s="31">
        <v>761</v>
      </c>
      <c r="C140" s="31">
        <v>73</v>
      </c>
      <c r="D140" s="36" t="s">
        <v>128</v>
      </c>
      <c r="E140" s="31"/>
      <c r="F140" s="60">
        <v>-30</v>
      </c>
      <c r="G140" s="24"/>
    </row>
    <row r="141" spans="1:7" s="2" customFormat="1" x14ac:dyDescent="0.25">
      <c r="A141" s="31" t="s">
        <v>5</v>
      </c>
      <c r="B141" s="31">
        <v>581</v>
      </c>
      <c r="C141" s="31">
        <v>60</v>
      </c>
      <c r="D141" s="36" t="s">
        <v>74</v>
      </c>
      <c r="E141" s="31"/>
      <c r="F141" s="60">
        <v>-133.5</v>
      </c>
      <c r="G141" s="24"/>
    </row>
    <row r="142" spans="1:7" s="54" customFormat="1" x14ac:dyDescent="0.25">
      <c r="A142" s="60" t="s">
        <v>5</v>
      </c>
      <c r="B142" s="60">
        <v>2412</v>
      </c>
      <c r="C142" s="60">
        <v>1</v>
      </c>
      <c r="D142" s="61" t="s">
        <v>74</v>
      </c>
      <c r="E142" s="60"/>
      <c r="F142" s="60">
        <v>-5</v>
      </c>
      <c r="G142" s="56"/>
    </row>
    <row r="143" spans="1:7" s="2" customFormat="1" x14ac:dyDescent="0.25">
      <c r="A143" s="78" t="s">
        <v>22</v>
      </c>
      <c r="B143" s="31">
        <v>41</v>
      </c>
      <c r="C143" s="31">
        <v>1</v>
      </c>
      <c r="D143" s="36" t="s">
        <v>77</v>
      </c>
      <c r="E143" s="31"/>
      <c r="F143" s="60">
        <v>-5</v>
      </c>
      <c r="G143" s="24"/>
    </row>
    <row r="144" spans="1:7" s="2" customFormat="1" x14ac:dyDescent="0.25">
      <c r="A144" s="31" t="s">
        <v>22</v>
      </c>
      <c r="B144" s="31">
        <v>41</v>
      </c>
      <c r="C144" s="31">
        <v>70</v>
      </c>
      <c r="D144" s="36" t="s">
        <v>78</v>
      </c>
      <c r="E144" s="31"/>
      <c r="F144" s="60">
        <v>-5</v>
      </c>
      <c r="G144" s="24"/>
    </row>
    <row r="145" spans="1:7" s="2" customFormat="1" x14ac:dyDescent="0.25">
      <c r="A145" s="13" t="s">
        <v>33</v>
      </c>
      <c r="B145" s="13"/>
      <c r="C145" s="13"/>
      <c r="D145" s="40"/>
      <c r="E145" s="13"/>
      <c r="F145" s="67">
        <f>SUM(F128:F144)</f>
        <v>-1611.6</v>
      </c>
      <c r="G145" s="24"/>
    </row>
    <row r="146" spans="1:7" x14ac:dyDescent="0.25">
      <c r="G146" s="8"/>
    </row>
    <row r="147" spans="1:7" x14ac:dyDescent="0.25">
      <c r="A147" s="9"/>
      <c r="G147" s="8"/>
    </row>
  </sheetData>
  <mergeCells count="13">
    <mergeCell ref="A1:G1"/>
    <mergeCell ref="A2:C2"/>
    <mergeCell ref="A15:G15"/>
    <mergeCell ref="A100:G100"/>
    <mergeCell ref="A5:C5"/>
    <mergeCell ref="A7:C7"/>
    <mergeCell ref="A6:C6"/>
    <mergeCell ref="A8:C8"/>
    <mergeCell ref="A9:C9"/>
    <mergeCell ref="A10:C10"/>
    <mergeCell ref="A11:C11"/>
    <mergeCell ref="A65:G65"/>
    <mergeCell ref="A50:G50"/>
  </mergeCells>
  <pageMargins left="0.7" right="0.7" top="0.75" bottom="0.75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Stortinget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Reitan Ellen</dc:creator>
  <cp:lastModifiedBy>Reitan Ellen</cp:lastModifiedBy>
  <cp:lastPrinted>2022-11-28T11:02:06Z</cp:lastPrinted>
  <dcterms:created xsi:type="dcterms:W3CDTF">2022-05-25T08:05:33Z</dcterms:created>
  <dcterms:modified xsi:type="dcterms:W3CDTF">2022-11-29T16:35:46Z</dcterms:modified>
</cp:coreProperties>
</file>